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jo\Desktop\"/>
    </mc:Choice>
  </mc:AlternateContent>
  <bookViews>
    <workbookView xWindow="0" yWindow="0" windowWidth="28800" windowHeight="11835"/>
  </bookViews>
  <sheets>
    <sheet name="Tilldelning per å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4" i="1" l="1"/>
  <c r="K53" i="1"/>
  <c r="K52" i="1"/>
  <c r="K51" i="1"/>
  <c r="B60" i="1" s="1"/>
  <c r="G49" i="1"/>
  <c r="F49" i="1"/>
  <c r="E49" i="1"/>
  <c r="K48" i="1"/>
  <c r="J48" i="1"/>
  <c r="J49" i="1" s="1"/>
  <c r="I48" i="1"/>
  <c r="I49" i="1" s="1"/>
  <c r="H48" i="1"/>
  <c r="H49" i="1" s="1"/>
  <c r="G48" i="1"/>
  <c r="F48" i="1"/>
  <c r="E48" i="1"/>
  <c r="D48" i="1"/>
  <c r="D49" i="1" s="1"/>
  <c r="C48" i="1"/>
  <c r="C49" i="1" s="1"/>
  <c r="B48" i="1"/>
  <c r="B49" i="1" s="1"/>
  <c r="K47" i="1"/>
  <c r="B39" i="1"/>
  <c r="B27" i="1"/>
  <c r="K27" i="1"/>
  <c r="K49" i="1" l="1"/>
  <c r="K30" i="1"/>
  <c r="K33" i="1"/>
  <c r="I27" i="1"/>
  <c r="I28" i="1" s="1"/>
  <c r="B61" i="1" l="1"/>
  <c r="K32" i="1"/>
  <c r="K31" i="1"/>
  <c r="K12" i="1"/>
  <c r="K11" i="1"/>
  <c r="K10" i="1"/>
  <c r="K5" i="1"/>
  <c r="F55" i="1" l="1"/>
  <c r="F56" i="1" s="1"/>
  <c r="E55" i="1"/>
  <c r="E56" i="1" s="1"/>
  <c r="D55" i="1"/>
  <c r="D56" i="1" s="1"/>
  <c r="B55" i="1"/>
  <c r="B56" i="1" s="1"/>
  <c r="E50" i="1"/>
  <c r="K55" i="1"/>
  <c r="C55" i="1"/>
  <c r="C56" i="1" s="1"/>
  <c r="J55" i="1"/>
  <c r="J56" i="1" s="1"/>
  <c r="I55" i="1"/>
  <c r="I56" i="1" s="1"/>
  <c r="H55" i="1"/>
  <c r="H56" i="1" s="1"/>
  <c r="G55" i="1"/>
  <c r="G56" i="1" s="1"/>
  <c r="F50" i="1"/>
  <c r="G50" i="1"/>
  <c r="H50" i="1"/>
  <c r="B50" i="1"/>
  <c r="I50" i="1"/>
  <c r="C50" i="1"/>
  <c r="J50" i="1"/>
  <c r="D50" i="1"/>
  <c r="K50" i="1"/>
  <c r="C9" i="1"/>
  <c r="D9" i="1"/>
  <c r="E9" i="1"/>
  <c r="F9" i="1"/>
  <c r="G9" i="1"/>
  <c r="H9" i="1"/>
  <c r="J9" i="1"/>
  <c r="K56" i="1" l="1"/>
  <c r="K9" i="1"/>
  <c r="K26" i="1" l="1"/>
  <c r="J7" i="1"/>
  <c r="H7" i="1"/>
  <c r="G7" i="1"/>
  <c r="F7" i="1"/>
  <c r="E7" i="1"/>
  <c r="D7" i="1"/>
  <c r="C7" i="1"/>
  <c r="B7" i="1"/>
  <c r="K7" i="1" l="1"/>
  <c r="B19" i="1" l="1"/>
  <c r="I13" i="1" l="1"/>
  <c r="I8" i="1"/>
  <c r="K8" i="1"/>
  <c r="J13" i="1"/>
  <c r="J14" i="1" s="1"/>
  <c r="B13" i="1"/>
  <c r="B14" i="1" s="1"/>
  <c r="F8" i="1"/>
  <c r="E8" i="1"/>
  <c r="C13" i="1"/>
  <c r="C14" i="1" s="1"/>
  <c r="C27" i="1" s="1"/>
  <c r="C28" i="1" s="1"/>
  <c r="F13" i="1"/>
  <c r="F14" i="1" s="1"/>
  <c r="F27" i="1" s="1"/>
  <c r="F28" i="1" s="1"/>
  <c r="E13" i="1"/>
  <c r="E14" i="1" s="1"/>
  <c r="E27" i="1" s="1"/>
  <c r="E28" i="1" s="1"/>
  <c r="D13" i="1"/>
  <c r="D14" i="1" s="1"/>
  <c r="D27" i="1" s="1"/>
  <c r="D28" i="1" s="1"/>
  <c r="K13" i="1"/>
  <c r="H13" i="1"/>
  <c r="H14" i="1" s="1"/>
  <c r="H27" i="1" s="1"/>
  <c r="H28" i="1" s="1"/>
  <c r="G13" i="1"/>
  <c r="G14" i="1" s="1"/>
  <c r="G27" i="1" s="1"/>
  <c r="G28" i="1" s="1"/>
  <c r="G8" i="1"/>
  <c r="H8" i="1"/>
  <c r="B8" i="1"/>
  <c r="J8" i="1"/>
  <c r="C8" i="1"/>
  <c r="D8" i="1"/>
  <c r="B28" i="1" l="1"/>
  <c r="K14" i="1"/>
  <c r="J27" i="1"/>
  <c r="J28" i="1" s="1"/>
  <c r="K28" i="1" l="1"/>
  <c r="B40" i="1" s="1"/>
  <c r="I34" i="1" l="1"/>
  <c r="I35" i="1" s="1"/>
  <c r="I29" i="1"/>
  <c r="J29" i="1"/>
  <c r="K29" i="1"/>
  <c r="J34" i="1"/>
  <c r="J35" i="1" s="1"/>
  <c r="B34" i="1"/>
  <c r="B35" i="1" s="1"/>
  <c r="H34" i="1"/>
  <c r="H35" i="1" s="1"/>
  <c r="F34" i="1"/>
  <c r="F35" i="1" s="1"/>
  <c r="E34" i="1"/>
  <c r="E35" i="1" s="1"/>
  <c r="D34" i="1"/>
  <c r="D35" i="1" s="1"/>
  <c r="K34" i="1"/>
  <c r="C34" i="1"/>
  <c r="C35" i="1" s="1"/>
  <c r="G34" i="1"/>
  <c r="G35" i="1" s="1"/>
  <c r="E29" i="1"/>
  <c r="G29" i="1"/>
  <c r="H29" i="1"/>
  <c r="D29" i="1"/>
  <c r="F29" i="1"/>
  <c r="B29" i="1"/>
  <c r="C29" i="1"/>
  <c r="K35" i="1" l="1"/>
</calcChain>
</file>

<file path=xl/sharedStrings.xml><?xml version="1.0" encoding="utf-8"?>
<sst xmlns="http://schemas.openxmlformats.org/spreadsheetml/2006/main" count="73" uniqueCount="25">
  <si>
    <t>STORE MOSSE ÄLGSKÖTSELOMRÅDE</t>
  </si>
  <si>
    <t>Jaktlag</t>
  </si>
  <si>
    <t>Maramö</t>
  </si>
  <si>
    <t>Vällersten</t>
  </si>
  <si>
    <t>Herrestad</t>
  </si>
  <si>
    <t>Åvall</t>
  </si>
  <si>
    <t>Kärda</t>
  </si>
  <si>
    <t>Torp</t>
  </si>
  <si>
    <t>Hädinge</t>
  </si>
  <si>
    <t>Hörda</t>
  </si>
  <si>
    <t>Summa</t>
  </si>
  <si>
    <t xml:space="preserve"> Areal 2019</t>
  </si>
  <si>
    <t xml:space="preserve"> Rest föregående år</t>
  </si>
  <si>
    <t xml:space="preserve"> Tillgänglig areal (inkl rest)</t>
  </si>
  <si>
    <t xml:space="preserve"> Tilldelning Absolut Värde</t>
  </si>
  <si>
    <t xml:space="preserve"> Tilldelning Älgar Totalt</t>
  </si>
  <si>
    <t xml:space="preserve"> - Varav: Tjur</t>
  </si>
  <si>
    <t xml:space="preserve"> - Varav: Hondjur</t>
  </si>
  <si>
    <t xml:space="preserve"> - Varav: Kalv</t>
  </si>
  <si>
    <t xml:space="preserve"> Förbrukad Areal</t>
  </si>
  <si>
    <t xml:space="preserve"> Rest</t>
  </si>
  <si>
    <t xml:space="preserve"> Total tilldelning älgar:</t>
  </si>
  <si>
    <t xml:space="preserve"> Arealåtgång/ Älg:</t>
  </si>
  <si>
    <t>H-gård</t>
  </si>
  <si>
    <t>(-294!)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</si>
</sst>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D]General"/>
    <numFmt numFmtId="165" formatCode="[$-41D]0"/>
    <numFmt numFmtId="166" formatCode="[$-41D]0.00"/>
  </numFmts>
  <fonts count="5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164" fontId="2" fillId="0" borderId="0" applyBorder="0" applyProtection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164" fontId="4" fillId="0" borderId="2" xfId="1" applyFont="1" applyFill="1" applyBorder="1" applyAlignment="1">
      <alignment horizontal="center"/>
    </xf>
    <xf numFmtId="164" fontId="2" fillId="0" borderId="3" xfId="1" applyFont="1" applyFill="1" applyBorder="1" applyAlignment="1">
      <alignment horizontal="left"/>
    </xf>
    <xf numFmtId="165" fontId="2" fillId="2" borderId="3" xfId="1" applyNumberFormat="1" applyFont="1" applyFill="1" applyBorder="1" applyAlignment="1"/>
    <xf numFmtId="164" fontId="2" fillId="0" borderId="4" xfId="1" applyFont="1" applyFill="1" applyBorder="1" applyAlignment="1"/>
    <xf numFmtId="164" fontId="2" fillId="0" borderId="3" xfId="1" applyFont="1" applyFill="1" applyBorder="1" applyAlignment="1"/>
    <xf numFmtId="166" fontId="2" fillId="2" borderId="3" xfId="1" applyNumberFormat="1" applyFont="1" applyFill="1" applyBorder="1" applyAlignment="1"/>
    <xf numFmtId="165" fontId="2" fillId="2" borderId="3" xfId="1" applyNumberFormat="1" applyFont="1" applyFill="1" applyBorder="1" applyAlignment="1">
      <alignment horizontal="right"/>
    </xf>
    <xf numFmtId="164" fontId="2" fillId="0" borderId="5" xfId="1" applyFont="1" applyFill="1" applyBorder="1" applyAlignment="1"/>
    <xf numFmtId="165" fontId="2" fillId="0" borderId="3" xfId="1" applyNumberFormat="1" applyFont="1" applyFill="1" applyBorder="1" applyAlignment="1"/>
    <xf numFmtId="164" fontId="2" fillId="0" borderId="0" xfId="1" applyFont="1" applyFill="1" applyAlignment="1"/>
    <xf numFmtId="164" fontId="2" fillId="0" borderId="0" xfId="1" applyFont="1" applyFill="1" applyBorder="1" applyAlignment="1"/>
    <xf numFmtId="165" fontId="2" fillId="0" borderId="0" xfId="1" applyNumberFormat="1" applyFont="1" applyFill="1" applyAlignment="1"/>
    <xf numFmtId="165" fontId="2" fillId="0" borderId="0" xfId="1" applyNumberFormat="1" applyFont="1" applyFill="1" applyBorder="1" applyAlignment="1"/>
    <xf numFmtId="1" fontId="2" fillId="2" borderId="3" xfId="1" applyNumberFormat="1" applyFont="1" applyFill="1" applyBorder="1" applyAlignment="1"/>
    <xf numFmtId="1" fontId="2" fillId="0" borderId="4" xfId="1" applyNumberFormat="1" applyFont="1" applyFill="1" applyBorder="1" applyAlignment="1"/>
    <xf numFmtId="1" fontId="2" fillId="0" borderId="3" xfId="1" applyNumberFormat="1" applyFont="1" applyFill="1" applyBorder="1" applyAlignment="1"/>
    <xf numFmtId="164" fontId="3" fillId="0" borderId="1" xfId="1" applyFont="1" applyFill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tabSelected="1" workbookViewId="0">
      <selection activeCell="C58" sqref="C58"/>
    </sheetView>
  </sheetViews>
  <sheetFormatPr defaultRowHeight="15" x14ac:dyDescent="0.25"/>
  <cols>
    <col min="1" max="1" width="26.28515625" customWidth="1"/>
    <col min="2" max="2" width="9.140625" customWidth="1"/>
    <col min="3" max="3" width="9.7109375" customWidth="1"/>
    <col min="4" max="4" width="12.28515625" customWidth="1"/>
    <col min="5" max="5" width="8.5703125" customWidth="1"/>
    <col min="6" max="6" width="8.7109375" customWidth="1"/>
    <col min="7" max="7" width="10.5703125" customWidth="1"/>
    <col min="8" max="9" width="10.7109375" customWidth="1"/>
    <col min="10" max="10" width="8.85546875" customWidth="1"/>
    <col min="11" max="11" width="10.42578125" customWidth="1"/>
  </cols>
  <sheetData>
    <row r="2" spans="1:11" ht="20.25" x14ac:dyDescent="0.3">
      <c r="A2" s="1">
        <v>2019</v>
      </c>
    </row>
    <row r="3" spans="1:11" ht="18.75" x14ac:dyDescent="0.3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23</v>
      </c>
      <c r="J4" s="2" t="s">
        <v>9</v>
      </c>
      <c r="K4" s="2" t="s">
        <v>10</v>
      </c>
    </row>
    <row r="5" spans="1:11" x14ac:dyDescent="0.25">
      <c r="A5" s="3" t="s">
        <v>11</v>
      </c>
      <c r="B5" s="4">
        <v>1095</v>
      </c>
      <c r="C5" s="4">
        <v>1680</v>
      </c>
      <c r="D5" s="4">
        <v>1505</v>
      </c>
      <c r="E5" s="4">
        <v>325</v>
      </c>
      <c r="F5" s="4">
        <v>700</v>
      </c>
      <c r="G5" s="4">
        <v>518</v>
      </c>
      <c r="H5" s="4">
        <v>420</v>
      </c>
      <c r="I5" s="4">
        <v>148</v>
      </c>
      <c r="J5" s="4">
        <v>369</v>
      </c>
      <c r="K5" s="4">
        <f>B5+C5+D5+E5+F5+G5+H5+J5</f>
        <v>6612</v>
      </c>
    </row>
    <row r="6" spans="1:11" x14ac:dyDescent="0.25">
      <c r="A6" s="3" t="s">
        <v>12</v>
      </c>
      <c r="B6" s="5">
        <v>0</v>
      </c>
      <c r="C6" s="5">
        <v>0</v>
      </c>
      <c r="D6" s="6">
        <v>0</v>
      </c>
      <c r="E6" s="6">
        <v>0</v>
      </c>
      <c r="F6" s="6">
        <v>0</v>
      </c>
      <c r="G6" s="5">
        <v>0</v>
      </c>
      <c r="H6" s="6">
        <v>0</v>
      </c>
      <c r="I6" s="5">
        <v>0</v>
      </c>
      <c r="J6" s="5">
        <v>0</v>
      </c>
      <c r="K6" s="6">
        <v>0</v>
      </c>
    </row>
    <row r="7" spans="1:11" x14ac:dyDescent="0.25">
      <c r="A7" s="3" t="s">
        <v>13</v>
      </c>
      <c r="B7" s="4">
        <f t="shared" ref="B7:J7" si="0">B5+B6</f>
        <v>1095</v>
      </c>
      <c r="C7" s="4">
        <f t="shared" si="0"/>
        <v>1680</v>
      </c>
      <c r="D7" s="4">
        <f t="shared" si="0"/>
        <v>1505</v>
      </c>
      <c r="E7" s="4">
        <f t="shared" si="0"/>
        <v>325</v>
      </c>
      <c r="F7" s="4">
        <f t="shared" si="0"/>
        <v>700</v>
      </c>
      <c r="G7" s="4">
        <f t="shared" si="0"/>
        <v>518</v>
      </c>
      <c r="H7" s="4">
        <f t="shared" si="0"/>
        <v>420</v>
      </c>
      <c r="I7" s="4">
        <v>0</v>
      </c>
      <c r="J7" s="4">
        <f t="shared" si="0"/>
        <v>369</v>
      </c>
      <c r="K7" s="4">
        <f>SUM(B7:J7)</f>
        <v>6612</v>
      </c>
    </row>
    <row r="8" spans="1:11" x14ac:dyDescent="0.25">
      <c r="A8" s="3" t="s">
        <v>14</v>
      </c>
      <c r="B8" s="7">
        <f t="shared" ref="B8:K8" si="1">B7/$B19</f>
        <v>3.6433756805807622</v>
      </c>
      <c r="C8" s="7">
        <f t="shared" si="1"/>
        <v>5.5898366606170597</v>
      </c>
      <c r="D8" s="7">
        <f t="shared" si="1"/>
        <v>5.0075620084694492</v>
      </c>
      <c r="E8" s="7">
        <f t="shared" si="1"/>
        <v>1.0813672111312764</v>
      </c>
      <c r="F8" s="7">
        <f t="shared" si="1"/>
        <v>2.3290986085904417</v>
      </c>
      <c r="G8" s="7">
        <f t="shared" si="1"/>
        <v>1.7235329703569267</v>
      </c>
      <c r="H8" s="7">
        <f t="shared" si="1"/>
        <v>1.3974591651542649</v>
      </c>
      <c r="I8" s="7">
        <f t="shared" si="1"/>
        <v>0</v>
      </c>
      <c r="J8" s="7">
        <f t="shared" si="1"/>
        <v>1.2277676950998184</v>
      </c>
      <c r="K8" s="7">
        <f t="shared" si="1"/>
        <v>22</v>
      </c>
    </row>
    <row r="9" spans="1:11" x14ac:dyDescent="0.25">
      <c r="A9" s="3" t="s">
        <v>15</v>
      </c>
      <c r="B9" s="4">
        <v>4</v>
      </c>
      <c r="C9" s="4">
        <f t="shared" ref="C9:J9" si="2">C12+C11+C10</f>
        <v>6</v>
      </c>
      <c r="D9" s="4">
        <f t="shared" si="2"/>
        <v>5</v>
      </c>
      <c r="E9" s="4">
        <f t="shared" si="2"/>
        <v>1</v>
      </c>
      <c r="F9" s="4">
        <f t="shared" si="2"/>
        <v>2</v>
      </c>
      <c r="G9" s="4">
        <f t="shared" si="2"/>
        <v>2</v>
      </c>
      <c r="H9" s="4">
        <f t="shared" si="2"/>
        <v>1</v>
      </c>
      <c r="I9" s="4">
        <v>0</v>
      </c>
      <c r="J9" s="4">
        <f t="shared" si="2"/>
        <v>1</v>
      </c>
      <c r="K9" s="4">
        <f>J9+H9+G9+F9+E9+D9+C9+B9</f>
        <v>22</v>
      </c>
    </row>
    <row r="10" spans="1:11" x14ac:dyDescent="0.25">
      <c r="A10" s="6" t="s">
        <v>16</v>
      </c>
      <c r="B10" s="6">
        <v>1</v>
      </c>
      <c r="C10" s="6">
        <v>2</v>
      </c>
      <c r="D10" s="6">
        <v>1</v>
      </c>
      <c r="E10" s="6">
        <v>0</v>
      </c>
      <c r="F10" s="6">
        <v>0</v>
      </c>
      <c r="G10" s="6">
        <v>1</v>
      </c>
      <c r="H10" s="6">
        <v>0</v>
      </c>
      <c r="I10" s="9"/>
      <c r="J10" s="9">
        <v>0</v>
      </c>
      <c r="K10" s="10">
        <f>J10+H10+G10+F10+E10+D10+C10+B10</f>
        <v>5</v>
      </c>
    </row>
    <row r="11" spans="1:11" x14ac:dyDescent="0.25">
      <c r="A11" s="6" t="s">
        <v>17</v>
      </c>
      <c r="B11" s="6">
        <v>1</v>
      </c>
      <c r="C11" s="6">
        <v>1</v>
      </c>
      <c r="D11" s="6">
        <v>1</v>
      </c>
      <c r="E11" s="6">
        <v>0</v>
      </c>
      <c r="F11" s="6">
        <v>1</v>
      </c>
      <c r="G11" s="6">
        <v>0</v>
      </c>
      <c r="H11" s="6">
        <v>1</v>
      </c>
      <c r="I11" s="6"/>
      <c r="J11" s="6">
        <v>1</v>
      </c>
      <c r="K11" s="6">
        <f>J11+H11+G11+F11+E11+D11+C11+B11</f>
        <v>6</v>
      </c>
    </row>
    <row r="12" spans="1:11" x14ac:dyDescent="0.25">
      <c r="A12" s="6" t="s">
        <v>18</v>
      </c>
      <c r="B12" s="6">
        <v>2</v>
      </c>
      <c r="C12" s="6">
        <v>3</v>
      </c>
      <c r="D12" s="6">
        <v>3</v>
      </c>
      <c r="E12" s="6">
        <v>1</v>
      </c>
      <c r="F12" s="6">
        <v>1</v>
      </c>
      <c r="G12" s="6">
        <v>1</v>
      </c>
      <c r="H12" s="6">
        <v>0</v>
      </c>
      <c r="I12" s="6"/>
      <c r="J12" s="6">
        <v>0</v>
      </c>
      <c r="K12" s="6">
        <f>J12+H12+G12+F12+E12+D12+C12+B12</f>
        <v>11</v>
      </c>
    </row>
    <row r="13" spans="1:11" x14ac:dyDescent="0.25">
      <c r="A13" s="3" t="s">
        <v>19</v>
      </c>
      <c r="B13" s="4">
        <f t="shared" ref="B13:K13" si="3">$B19*B9</f>
        <v>1202.1818181818182</v>
      </c>
      <c r="C13" s="4">
        <f t="shared" si="3"/>
        <v>1803.2727272727275</v>
      </c>
      <c r="D13" s="4">
        <f t="shared" si="3"/>
        <v>1502.7272727272727</v>
      </c>
      <c r="E13" s="4">
        <f t="shared" si="3"/>
        <v>300.54545454545456</v>
      </c>
      <c r="F13" s="4">
        <f t="shared" si="3"/>
        <v>601.09090909090912</v>
      </c>
      <c r="G13" s="4">
        <f t="shared" si="3"/>
        <v>601.09090909090912</v>
      </c>
      <c r="H13" s="4">
        <f t="shared" si="3"/>
        <v>300.54545454545456</v>
      </c>
      <c r="I13" s="4">
        <f t="shared" si="3"/>
        <v>0</v>
      </c>
      <c r="J13" s="4">
        <f t="shared" si="3"/>
        <v>300.54545454545456</v>
      </c>
      <c r="K13" s="4">
        <f t="shared" si="3"/>
        <v>6612</v>
      </c>
    </row>
    <row r="14" spans="1:11" x14ac:dyDescent="0.25">
      <c r="A14" s="3" t="s">
        <v>20</v>
      </c>
      <c r="B14" s="15">
        <f t="shared" ref="B14:J14" si="4">B7-B13</f>
        <v>-107.18181818181824</v>
      </c>
      <c r="C14" s="4">
        <f t="shared" si="4"/>
        <v>-123.27272727272748</v>
      </c>
      <c r="D14" s="4">
        <f t="shared" si="4"/>
        <v>2.2727272727272521</v>
      </c>
      <c r="E14" s="4">
        <f t="shared" si="4"/>
        <v>24.454545454545439</v>
      </c>
      <c r="F14" s="4">
        <f t="shared" si="4"/>
        <v>98.909090909090878</v>
      </c>
      <c r="G14" s="4">
        <f t="shared" si="4"/>
        <v>-83.090909090909122</v>
      </c>
      <c r="H14" s="4">
        <f t="shared" si="4"/>
        <v>119.45454545454544</v>
      </c>
      <c r="I14" s="4">
        <v>0</v>
      </c>
      <c r="J14" s="4">
        <f t="shared" si="4"/>
        <v>68.454545454545439</v>
      </c>
      <c r="K14" s="4">
        <f>J14+H14+G14+F14+E14+D14+C14+B14</f>
        <v>-3.979039320256561E-13</v>
      </c>
    </row>
    <row r="15" spans="1:11" x14ac:dyDescent="0.25">
      <c r="A15" s="11"/>
      <c r="B15" s="11"/>
      <c r="C15" s="11"/>
      <c r="E15" s="11"/>
      <c r="F15" s="11"/>
      <c r="G15" s="11"/>
      <c r="H15" s="11"/>
      <c r="I15" s="11"/>
      <c r="J15" s="11"/>
      <c r="K15" s="11"/>
    </row>
    <row r="16" spans="1:11" x14ac:dyDescent="0.25">
      <c r="A16" s="11"/>
      <c r="B16" s="11"/>
      <c r="C16" s="11"/>
      <c r="E16" s="11"/>
      <c r="F16" s="11"/>
      <c r="G16" s="11"/>
      <c r="H16" s="11"/>
      <c r="I16" s="11"/>
      <c r="J16" s="11"/>
      <c r="K16" s="11"/>
    </row>
    <row r="17" spans="1:11" x14ac:dyDescent="0.25">
      <c r="A17" s="11"/>
      <c r="B17" s="11"/>
      <c r="C17" s="11"/>
      <c r="E17" s="11"/>
      <c r="F17" s="11"/>
      <c r="G17" s="11"/>
      <c r="H17" s="11"/>
      <c r="I17" s="11"/>
      <c r="J17" s="11"/>
      <c r="K17" s="11"/>
    </row>
    <row r="18" spans="1:11" x14ac:dyDescent="0.25">
      <c r="A18" s="11" t="s">
        <v>21</v>
      </c>
      <c r="B18" s="6">
        <v>22</v>
      </c>
      <c r="C18" s="12"/>
      <c r="E18" s="11"/>
      <c r="F18" s="13"/>
      <c r="G18" s="11"/>
      <c r="H18" s="11"/>
      <c r="I18" s="11"/>
      <c r="J18" s="11"/>
      <c r="K18" s="11"/>
    </row>
    <row r="19" spans="1:11" x14ac:dyDescent="0.25">
      <c r="A19" s="11" t="s">
        <v>22</v>
      </c>
      <c r="B19" s="4">
        <f>K7/B18</f>
        <v>300.54545454545456</v>
      </c>
      <c r="C19" s="14"/>
      <c r="E19" s="11"/>
      <c r="F19" s="11"/>
      <c r="G19" s="11"/>
      <c r="H19" s="11"/>
      <c r="I19" s="11"/>
      <c r="J19" s="11"/>
      <c r="K19" s="11"/>
    </row>
    <row r="23" spans="1:11" ht="20.25" x14ac:dyDescent="0.3">
      <c r="A23" s="1">
        <v>2020</v>
      </c>
    </row>
    <row r="24" spans="1:11" ht="18.75" x14ac:dyDescent="0.3">
      <c r="A24" s="18" t="s">
        <v>0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x14ac:dyDescent="0.25">
      <c r="A25" s="2" t="s">
        <v>1</v>
      </c>
      <c r="B25" s="2" t="s">
        <v>2</v>
      </c>
      <c r="C25" s="2" t="s">
        <v>3</v>
      </c>
      <c r="D25" s="2" t="s">
        <v>4</v>
      </c>
      <c r="E25" s="2" t="s">
        <v>5</v>
      </c>
      <c r="F25" s="2" t="s">
        <v>6</v>
      </c>
      <c r="G25" s="2" t="s">
        <v>7</v>
      </c>
      <c r="H25" s="2" t="s">
        <v>8</v>
      </c>
      <c r="I25" s="2" t="s">
        <v>23</v>
      </c>
      <c r="J25" s="2" t="s">
        <v>9</v>
      </c>
      <c r="K25" s="2" t="s">
        <v>10</v>
      </c>
    </row>
    <row r="26" spans="1:11" x14ac:dyDescent="0.25">
      <c r="A26" s="3" t="s">
        <v>11</v>
      </c>
      <c r="B26" s="4">
        <v>1131</v>
      </c>
      <c r="C26" s="4">
        <v>1600</v>
      </c>
      <c r="D26" s="4">
        <v>1505</v>
      </c>
      <c r="E26" s="4">
        <v>325</v>
      </c>
      <c r="F26" s="4">
        <v>700</v>
      </c>
      <c r="G26" s="4">
        <v>518</v>
      </c>
      <c r="H26" s="4">
        <v>420</v>
      </c>
      <c r="I26" s="4">
        <v>148</v>
      </c>
      <c r="J26" s="4">
        <v>416</v>
      </c>
      <c r="K26" s="4">
        <f>SUM(B26:J26)</f>
        <v>6763</v>
      </c>
    </row>
    <row r="27" spans="1:11" x14ac:dyDescent="0.25">
      <c r="A27" s="3" t="s">
        <v>12</v>
      </c>
      <c r="B27" s="16">
        <f>B14</f>
        <v>-107.18181818181824</v>
      </c>
      <c r="C27" s="16">
        <f t="shared" ref="C27:J27" si="5">C14</f>
        <v>-123.27272727272748</v>
      </c>
      <c r="D27" s="17">
        <f t="shared" si="5"/>
        <v>2.2727272727272521</v>
      </c>
      <c r="E27" s="17">
        <f t="shared" si="5"/>
        <v>24.454545454545439</v>
      </c>
      <c r="F27" s="17">
        <f t="shared" si="5"/>
        <v>98.909090909090878</v>
      </c>
      <c r="G27" s="16">
        <f t="shared" si="5"/>
        <v>-83.090909090909122</v>
      </c>
      <c r="H27" s="17">
        <f t="shared" si="5"/>
        <v>119.45454545454544</v>
      </c>
      <c r="I27" s="17">
        <f t="shared" si="5"/>
        <v>0</v>
      </c>
      <c r="J27" s="16">
        <f t="shared" si="5"/>
        <v>68.454545454545439</v>
      </c>
      <c r="K27" s="17">
        <f>K14</f>
        <v>-3.979039320256561E-13</v>
      </c>
    </row>
    <row r="28" spans="1:11" x14ac:dyDescent="0.25">
      <c r="A28" s="3" t="s">
        <v>13</v>
      </c>
      <c r="B28" s="4">
        <f t="shared" ref="B28:J28" si="6">B26+B27</f>
        <v>1023.8181818181818</v>
      </c>
      <c r="C28" s="4">
        <f t="shared" si="6"/>
        <v>1476.7272727272725</v>
      </c>
      <c r="D28" s="4">
        <f t="shared" si="6"/>
        <v>1507.2727272727273</v>
      </c>
      <c r="E28" s="4">
        <f t="shared" si="6"/>
        <v>349.45454545454544</v>
      </c>
      <c r="F28" s="4">
        <f t="shared" si="6"/>
        <v>798.90909090909088</v>
      </c>
      <c r="G28" s="4">
        <f t="shared" si="6"/>
        <v>434.90909090909088</v>
      </c>
      <c r="H28" s="4">
        <f t="shared" si="6"/>
        <v>539.4545454545455</v>
      </c>
      <c r="I28" s="4">
        <f t="shared" si="6"/>
        <v>148</v>
      </c>
      <c r="J28" s="4">
        <f t="shared" si="6"/>
        <v>484.45454545454544</v>
      </c>
      <c r="K28" s="4">
        <f>SUM(B28:J28)</f>
        <v>6762.9999999999991</v>
      </c>
    </row>
    <row r="29" spans="1:11" x14ac:dyDescent="0.25">
      <c r="A29" s="3" t="s">
        <v>14</v>
      </c>
      <c r="B29" s="7">
        <f t="shared" ref="B29:K29" si="7">B28/$B40</f>
        <v>3.4818598524054689</v>
      </c>
      <c r="C29" s="7">
        <f t="shared" si="7"/>
        <v>5.0221391797615373</v>
      </c>
      <c r="D29" s="7">
        <f t="shared" si="7"/>
        <v>5.1260199212291493</v>
      </c>
      <c r="E29" s="7">
        <f t="shared" si="7"/>
        <v>1.1884451494092187</v>
      </c>
      <c r="F29" s="7">
        <f t="shared" si="7"/>
        <v>2.7169760595754981</v>
      </c>
      <c r="G29" s="7">
        <f t="shared" si="7"/>
        <v>1.4790638904197977</v>
      </c>
      <c r="H29" s="7">
        <f t="shared" si="7"/>
        <v>1.834608094847634</v>
      </c>
      <c r="I29" s="7">
        <f t="shared" si="7"/>
        <v>0.50332692592044959</v>
      </c>
      <c r="J29" s="7">
        <f t="shared" si="7"/>
        <v>1.6475609264312505</v>
      </c>
      <c r="K29" s="7">
        <f t="shared" si="7"/>
        <v>23</v>
      </c>
    </row>
    <row r="30" spans="1:11" x14ac:dyDescent="0.25">
      <c r="A30" s="3" t="s">
        <v>15</v>
      </c>
      <c r="B30" s="4">
        <v>3</v>
      </c>
      <c r="C30" s="4">
        <v>5</v>
      </c>
      <c r="D30" s="4">
        <v>5</v>
      </c>
      <c r="E30" s="4">
        <v>1</v>
      </c>
      <c r="F30" s="8">
        <v>3</v>
      </c>
      <c r="G30" s="8">
        <v>1</v>
      </c>
      <c r="H30" s="8">
        <v>2</v>
      </c>
      <c r="I30" s="8">
        <v>1</v>
      </c>
      <c r="J30" s="8">
        <v>2</v>
      </c>
      <c r="K30" s="4">
        <f>J30+I30+H30+G30+F30+E30+D30+C30+B30</f>
        <v>23</v>
      </c>
    </row>
    <row r="31" spans="1:11" x14ac:dyDescent="0.25">
      <c r="A31" s="6" t="s">
        <v>16</v>
      </c>
      <c r="B31" s="6">
        <v>1</v>
      </c>
      <c r="C31" s="6">
        <v>1</v>
      </c>
      <c r="D31" s="6">
        <v>1</v>
      </c>
      <c r="E31" s="6">
        <v>1</v>
      </c>
      <c r="F31" s="6">
        <v>1</v>
      </c>
      <c r="G31" s="6">
        <v>0</v>
      </c>
      <c r="H31" s="6">
        <v>1</v>
      </c>
      <c r="I31" s="9">
        <v>0</v>
      </c>
      <c r="J31" s="9">
        <v>0</v>
      </c>
      <c r="K31" s="10">
        <f>J31+H31+G31+F31+E31+D31+C31+B31</f>
        <v>6</v>
      </c>
    </row>
    <row r="32" spans="1:11" x14ac:dyDescent="0.25">
      <c r="A32" s="6" t="s">
        <v>17</v>
      </c>
      <c r="B32" s="6">
        <v>1</v>
      </c>
      <c r="C32" s="6">
        <v>1</v>
      </c>
      <c r="D32" s="6">
        <v>1</v>
      </c>
      <c r="E32" s="6">
        <v>0</v>
      </c>
      <c r="F32" s="6">
        <v>0</v>
      </c>
      <c r="G32" s="6">
        <v>1</v>
      </c>
      <c r="H32" s="6">
        <v>0</v>
      </c>
      <c r="I32" s="6">
        <v>0</v>
      </c>
      <c r="J32" s="6">
        <v>0</v>
      </c>
      <c r="K32" s="6">
        <f>J32+H32+G32+F32+E32+D32+C32+B32</f>
        <v>4</v>
      </c>
    </row>
    <row r="33" spans="1:11" x14ac:dyDescent="0.25">
      <c r="A33" s="6" t="s">
        <v>18</v>
      </c>
      <c r="B33" s="6">
        <v>1</v>
      </c>
      <c r="C33" s="6">
        <v>3</v>
      </c>
      <c r="D33" s="6">
        <v>3</v>
      </c>
      <c r="E33" s="6">
        <v>0</v>
      </c>
      <c r="F33" s="6">
        <v>2</v>
      </c>
      <c r="G33" s="6">
        <v>0</v>
      </c>
      <c r="H33" s="6">
        <v>1</v>
      </c>
      <c r="I33" s="6">
        <v>1</v>
      </c>
      <c r="J33" s="6">
        <v>2</v>
      </c>
      <c r="K33" s="6">
        <f>J33+I33+H33+G33+F33+E33+D33+C33+B33</f>
        <v>13</v>
      </c>
    </row>
    <row r="34" spans="1:11" x14ac:dyDescent="0.25">
      <c r="A34" s="3" t="s">
        <v>19</v>
      </c>
      <c r="B34" s="4">
        <f t="shared" ref="B34:K34" si="8">$B40*B30</f>
        <v>882.13043478260852</v>
      </c>
      <c r="C34" s="4">
        <f t="shared" si="8"/>
        <v>1470.2173913043475</v>
      </c>
      <c r="D34" s="4">
        <f t="shared" si="8"/>
        <v>1470.2173913043475</v>
      </c>
      <c r="E34" s="4">
        <f t="shared" si="8"/>
        <v>294.04347826086951</v>
      </c>
      <c r="F34" s="4">
        <f t="shared" si="8"/>
        <v>882.13043478260852</v>
      </c>
      <c r="G34" s="4">
        <f t="shared" si="8"/>
        <v>294.04347826086951</v>
      </c>
      <c r="H34" s="4">
        <f t="shared" si="8"/>
        <v>588.08695652173901</v>
      </c>
      <c r="I34" s="4">
        <f t="shared" si="8"/>
        <v>294.04347826086951</v>
      </c>
      <c r="J34" s="4">
        <f t="shared" si="8"/>
        <v>588.08695652173901</v>
      </c>
      <c r="K34" s="4">
        <f t="shared" si="8"/>
        <v>6762.9999999999982</v>
      </c>
    </row>
    <row r="35" spans="1:11" x14ac:dyDescent="0.25">
      <c r="A35" s="3" t="s">
        <v>20</v>
      </c>
      <c r="B35" s="4">
        <f t="shared" ref="B35:E35" si="9">B28-B34</f>
        <v>141.68774703557324</v>
      </c>
      <c r="C35" s="4">
        <f t="shared" si="9"/>
        <v>6.5098814229249911</v>
      </c>
      <c r="D35" s="4">
        <f t="shared" si="9"/>
        <v>37.055335968379723</v>
      </c>
      <c r="E35" s="4">
        <f t="shared" si="9"/>
        <v>55.411067193675933</v>
      </c>
      <c r="F35" s="4">
        <f>F28-F34</f>
        <v>-83.22134387351764</v>
      </c>
      <c r="G35" s="4">
        <f t="shared" ref="G35:J35" si="10">G28-G34</f>
        <v>140.86561264822137</v>
      </c>
      <c r="H35" s="4">
        <f t="shared" si="10"/>
        <v>-48.632411067193516</v>
      </c>
      <c r="I35" s="4">
        <f t="shared" si="10"/>
        <v>-146.04347826086951</v>
      </c>
      <c r="J35" s="4">
        <f t="shared" si="10"/>
        <v>-103.63241106719357</v>
      </c>
      <c r="K35" s="4">
        <f>B35+C35+D35+E35+F35+G35+H35+I35+J35</f>
        <v>1.0231815394945443E-12</v>
      </c>
    </row>
    <row r="36" spans="1:11" x14ac:dyDescent="0.25">
      <c r="A36" s="11"/>
      <c r="B36" s="11"/>
      <c r="C36" s="11"/>
      <c r="E36" s="11"/>
      <c r="F36" s="11"/>
      <c r="G36" s="11"/>
      <c r="H36" s="11"/>
      <c r="I36" s="11"/>
      <c r="J36" s="11"/>
      <c r="K36" s="11"/>
    </row>
    <row r="37" spans="1:11" x14ac:dyDescent="0.25">
      <c r="A37" s="11"/>
      <c r="B37" s="11"/>
      <c r="C37" s="11"/>
      <c r="E37" s="11"/>
      <c r="F37" s="11"/>
      <c r="G37" s="11"/>
      <c r="H37" s="11"/>
      <c r="I37" s="11"/>
      <c r="J37" s="11"/>
      <c r="K37" s="11"/>
    </row>
    <row r="38" spans="1:11" x14ac:dyDescent="0.25">
      <c r="A38" s="11"/>
      <c r="B38" s="11"/>
      <c r="C38" s="11"/>
      <c r="E38" s="11"/>
      <c r="F38" s="11"/>
      <c r="G38" s="11"/>
      <c r="H38" s="11"/>
      <c r="I38" s="11"/>
      <c r="J38" s="11"/>
      <c r="K38" s="11"/>
    </row>
    <row r="39" spans="1:11" x14ac:dyDescent="0.25">
      <c r="A39" s="11" t="s">
        <v>21</v>
      </c>
      <c r="B39" s="6">
        <f>K30</f>
        <v>23</v>
      </c>
      <c r="C39" s="12"/>
      <c r="E39" s="11"/>
      <c r="F39" s="13"/>
      <c r="G39" s="11"/>
      <c r="H39" s="11"/>
      <c r="I39" s="11"/>
      <c r="J39" s="11"/>
      <c r="K39" s="11"/>
    </row>
    <row r="40" spans="1:11" x14ac:dyDescent="0.25">
      <c r="A40" s="11" t="s">
        <v>22</v>
      </c>
      <c r="B40" s="4">
        <f>K28/B39</f>
        <v>294.04347826086951</v>
      </c>
      <c r="C40" s="14"/>
      <c r="E40" s="11"/>
      <c r="F40" s="11"/>
      <c r="G40" s="11"/>
      <c r="H40" s="11"/>
      <c r="I40" s="11"/>
      <c r="J40" s="11"/>
      <c r="K40" s="11"/>
    </row>
    <row r="44" spans="1:11" ht="20.25" x14ac:dyDescent="0.3">
      <c r="A44" s="1">
        <v>2021</v>
      </c>
    </row>
    <row r="45" spans="1:11" ht="18.75" x14ac:dyDescent="0.3">
      <c r="A45" s="18" t="s">
        <v>0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</row>
    <row r="46" spans="1:11" x14ac:dyDescent="0.25">
      <c r="A46" s="2" t="s">
        <v>1</v>
      </c>
      <c r="B46" s="2" t="s">
        <v>2</v>
      </c>
      <c r="C46" s="2" t="s">
        <v>3</v>
      </c>
      <c r="D46" s="2" t="s">
        <v>4</v>
      </c>
      <c r="E46" s="2" t="s">
        <v>5</v>
      </c>
      <c r="F46" s="2" t="s">
        <v>6</v>
      </c>
      <c r="G46" s="2" t="s">
        <v>7</v>
      </c>
      <c r="H46" s="2" t="s">
        <v>8</v>
      </c>
      <c r="I46" s="2" t="s">
        <v>23</v>
      </c>
      <c r="J46" s="2" t="s">
        <v>9</v>
      </c>
      <c r="K46" s="2" t="s">
        <v>10</v>
      </c>
    </row>
    <row r="47" spans="1:11" x14ac:dyDescent="0.25">
      <c r="A47" s="3" t="s">
        <v>11</v>
      </c>
      <c r="B47" s="4">
        <v>1131</v>
      </c>
      <c r="C47" s="4">
        <v>1600</v>
      </c>
      <c r="D47" s="4">
        <v>1505</v>
      </c>
      <c r="E47" s="4">
        <v>325</v>
      </c>
      <c r="F47" s="4">
        <v>700</v>
      </c>
      <c r="G47" s="4">
        <v>518</v>
      </c>
      <c r="H47" s="4">
        <v>420</v>
      </c>
      <c r="I47" s="4">
        <v>148</v>
      </c>
      <c r="J47" s="4">
        <v>416</v>
      </c>
      <c r="K47" s="4">
        <f>SUM(B47:J47)</f>
        <v>6763</v>
      </c>
    </row>
    <row r="48" spans="1:11" x14ac:dyDescent="0.25">
      <c r="A48" s="3" t="s">
        <v>12</v>
      </c>
      <c r="B48" s="16">
        <f>B35</f>
        <v>141.68774703557324</v>
      </c>
      <c r="C48" s="16">
        <f t="shared" ref="C48:J48" si="11">C35</f>
        <v>6.5098814229249911</v>
      </c>
      <c r="D48" s="17">
        <f t="shared" si="11"/>
        <v>37.055335968379723</v>
      </c>
      <c r="E48" s="17">
        <f t="shared" si="11"/>
        <v>55.411067193675933</v>
      </c>
      <c r="F48" s="17">
        <f t="shared" si="11"/>
        <v>-83.22134387351764</v>
      </c>
      <c r="G48" s="16">
        <f t="shared" si="11"/>
        <v>140.86561264822137</v>
      </c>
      <c r="H48" s="17">
        <f t="shared" si="11"/>
        <v>-48.632411067193516</v>
      </c>
      <c r="I48" s="17">
        <f t="shared" si="11"/>
        <v>-146.04347826086951</v>
      </c>
      <c r="J48" s="16">
        <f t="shared" si="11"/>
        <v>-103.63241106719357</v>
      </c>
      <c r="K48" s="17">
        <f>K35</f>
        <v>1.0231815394945443E-12</v>
      </c>
    </row>
    <row r="49" spans="1:11" x14ac:dyDescent="0.25">
      <c r="A49" s="3" t="s">
        <v>13</v>
      </c>
      <c r="B49" s="4">
        <f t="shared" ref="B49:J49" si="12">B47+B48</f>
        <v>1272.6877470355732</v>
      </c>
      <c r="C49" s="4">
        <f t="shared" si="12"/>
        <v>1606.509881422925</v>
      </c>
      <c r="D49" s="4">
        <f t="shared" si="12"/>
        <v>1542.0553359683797</v>
      </c>
      <c r="E49" s="4">
        <f t="shared" si="12"/>
        <v>380.41106719367593</v>
      </c>
      <c r="F49" s="4">
        <f t="shared" si="12"/>
        <v>616.77865612648236</v>
      </c>
      <c r="G49" s="4">
        <f t="shared" si="12"/>
        <v>658.86561264822137</v>
      </c>
      <c r="H49" s="4">
        <f t="shared" si="12"/>
        <v>371.36758893280648</v>
      </c>
      <c r="I49" s="4">
        <f t="shared" si="12"/>
        <v>1.9565217391304941</v>
      </c>
      <c r="J49" s="4">
        <f t="shared" si="12"/>
        <v>312.36758893280643</v>
      </c>
      <c r="K49" s="4">
        <f>SUM(B49:J49)</f>
        <v>6763</v>
      </c>
    </row>
    <row r="50" spans="1:11" x14ac:dyDescent="0.25">
      <c r="A50" s="3" t="s">
        <v>14</v>
      </c>
      <c r="B50" s="7">
        <f t="shared" ref="B50:K50" si="13">B49/$B61</f>
        <v>4.3282298065678226</v>
      </c>
      <c r="C50" s="7">
        <f t="shared" si="13"/>
        <v>5.4635113518745051</v>
      </c>
      <c r="D50" s="7">
        <f t="shared" si="13"/>
        <v>5.2443106206229091</v>
      </c>
      <c r="E50" s="7">
        <f t="shared" si="13"/>
        <v>1.2937238718696653</v>
      </c>
      <c r="F50" s="7">
        <f t="shared" si="13"/>
        <v>2.0975763848749214</v>
      </c>
      <c r="G50" s="7">
        <f t="shared" si="13"/>
        <v>2.2407081311413708</v>
      </c>
      <c r="H50" s="7">
        <f t="shared" si="13"/>
        <v>1.2629682900272881</v>
      </c>
      <c r="I50" s="7">
        <f t="shared" si="13"/>
        <v>6.6538518408992111E-3</v>
      </c>
      <c r="J50" s="7">
        <f t="shared" si="13"/>
        <v>1.0623176911806222</v>
      </c>
      <c r="K50" s="7">
        <f t="shared" si="13"/>
        <v>23</v>
      </c>
    </row>
    <row r="51" spans="1:11" x14ac:dyDescent="0.25">
      <c r="A51" s="3" t="s">
        <v>15</v>
      </c>
      <c r="B51" s="4">
        <v>4</v>
      </c>
      <c r="C51" s="4">
        <v>4</v>
      </c>
      <c r="D51" s="4">
        <v>5</v>
      </c>
      <c r="E51" s="4">
        <v>2</v>
      </c>
      <c r="F51" s="8">
        <v>2</v>
      </c>
      <c r="G51" s="8">
        <v>2</v>
      </c>
      <c r="H51" s="8">
        <v>2</v>
      </c>
      <c r="I51" s="8">
        <v>1</v>
      </c>
      <c r="J51" s="8">
        <v>1</v>
      </c>
      <c r="K51" s="4">
        <f>J51+I51+H51+G51+F51+E51+D51+C51+B51</f>
        <v>23</v>
      </c>
    </row>
    <row r="52" spans="1:11" x14ac:dyDescent="0.25">
      <c r="A52" s="6" t="s">
        <v>16</v>
      </c>
      <c r="B52" s="6">
        <v>1</v>
      </c>
      <c r="C52" s="6">
        <v>0</v>
      </c>
      <c r="D52" s="6">
        <v>1</v>
      </c>
      <c r="E52" s="6">
        <v>0</v>
      </c>
      <c r="F52" s="6">
        <v>0</v>
      </c>
      <c r="G52" s="6">
        <v>1</v>
      </c>
      <c r="H52" s="6">
        <v>0</v>
      </c>
      <c r="I52" s="9">
        <v>0</v>
      </c>
      <c r="J52" s="9">
        <v>1</v>
      </c>
      <c r="K52" s="10">
        <f>J52+H52+G52+F52+E52+D52+C52+B52</f>
        <v>4</v>
      </c>
    </row>
    <row r="53" spans="1:11" x14ac:dyDescent="0.25">
      <c r="A53" s="6" t="s">
        <v>17</v>
      </c>
      <c r="B53" s="6">
        <v>1</v>
      </c>
      <c r="C53" s="6">
        <v>1</v>
      </c>
      <c r="D53" s="6">
        <v>2</v>
      </c>
      <c r="E53" s="6">
        <v>0</v>
      </c>
      <c r="F53" s="6">
        <v>1</v>
      </c>
      <c r="G53" s="6">
        <v>0</v>
      </c>
      <c r="H53" s="6">
        <v>0</v>
      </c>
      <c r="I53" s="6">
        <v>0</v>
      </c>
      <c r="J53" s="6">
        <v>0</v>
      </c>
      <c r="K53" s="6">
        <f>J53+H53+G53+F53+E53+D53+C53+B53</f>
        <v>5</v>
      </c>
    </row>
    <row r="54" spans="1:11" x14ac:dyDescent="0.25">
      <c r="A54" s="6" t="s">
        <v>18</v>
      </c>
      <c r="B54" s="6">
        <v>2</v>
      </c>
      <c r="C54" s="6">
        <v>3</v>
      </c>
      <c r="D54" s="6">
        <v>2</v>
      </c>
      <c r="E54" s="6">
        <v>2</v>
      </c>
      <c r="F54" s="6">
        <v>1</v>
      </c>
      <c r="G54" s="6">
        <v>1</v>
      </c>
      <c r="H54" s="6">
        <v>2</v>
      </c>
      <c r="I54" s="6">
        <v>1</v>
      </c>
      <c r="J54" s="6">
        <v>0</v>
      </c>
      <c r="K54" s="6">
        <f>J54+I54+H54+G54+F54+E54+D54+C54+B54</f>
        <v>14</v>
      </c>
    </row>
    <row r="55" spans="1:11" x14ac:dyDescent="0.25">
      <c r="A55" s="3" t="s">
        <v>19</v>
      </c>
      <c r="B55" s="4">
        <f t="shared" ref="B55:K55" si="14">$B61*B51</f>
        <v>1176.1739130434783</v>
      </c>
      <c r="C55" s="4">
        <f t="shared" si="14"/>
        <v>1176.1739130434783</v>
      </c>
      <c r="D55" s="4">
        <f t="shared" si="14"/>
        <v>1470.2173913043478</v>
      </c>
      <c r="E55" s="4">
        <f t="shared" si="14"/>
        <v>588.08695652173913</v>
      </c>
      <c r="F55" s="4">
        <f t="shared" si="14"/>
        <v>588.08695652173913</v>
      </c>
      <c r="G55" s="4">
        <f t="shared" si="14"/>
        <v>588.08695652173913</v>
      </c>
      <c r="H55" s="4">
        <f t="shared" si="14"/>
        <v>588.08695652173913</v>
      </c>
      <c r="I55" s="4">
        <f t="shared" si="14"/>
        <v>294.04347826086956</v>
      </c>
      <c r="J55" s="4">
        <f t="shared" si="14"/>
        <v>294.04347826086956</v>
      </c>
      <c r="K55" s="4">
        <f t="shared" si="14"/>
        <v>6763</v>
      </c>
    </row>
    <row r="56" spans="1:11" x14ac:dyDescent="0.25">
      <c r="A56" s="3" t="s">
        <v>20</v>
      </c>
      <c r="B56" s="4">
        <f t="shared" ref="B56:E56" si="15">B49-B55</f>
        <v>96.513833992094987</v>
      </c>
      <c r="C56" s="4">
        <f t="shared" si="15"/>
        <v>430.33596837944674</v>
      </c>
      <c r="D56" s="4">
        <f t="shared" si="15"/>
        <v>71.837944664031966</v>
      </c>
      <c r="E56" s="4">
        <f t="shared" si="15"/>
        <v>-207.67588932806319</v>
      </c>
      <c r="F56" s="4">
        <f>F49-F55</f>
        <v>28.691699604743235</v>
      </c>
      <c r="G56" s="4">
        <f t="shared" ref="G56:J56" si="16">G49-G55</f>
        <v>70.778656126482247</v>
      </c>
      <c r="H56" s="4">
        <f>H49-H55</f>
        <v>-216.71936758893264</v>
      </c>
      <c r="I56" s="4">
        <f>I49-I55</f>
        <v>-292.08695652173907</v>
      </c>
      <c r="J56" s="4">
        <f t="shared" si="16"/>
        <v>18.324110671936864</v>
      </c>
      <c r="K56" s="4">
        <f>B56+C56+D56+E56+F56+G56+H56+I56+J56</f>
        <v>1.1368683772161603E-12</v>
      </c>
    </row>
    <row r="57" spans="1:11" x14ac:dyDescent="0.25">
      <c r="A57" s="11"/>
      <c r="B57" s="11"/>
      <c r="C57" s="11" t="s">
        <v>24</v>
      </c>
      <c r="E57" s="11"/>
      <c r="F57" s="11"/>
      <c r="G57" s="11"/>
      <c r="H57" s="11"/>
      <c r="I57" s="11"/>
      <c r="J57" s="11"/>
      <c r="K57" s="11"/>
    </row>
    <row r="58" spans="1:11" x14ac:dyDescent="0.25">
      <c r="A58" s="11"/>
      <c r="B58" s="11"/>
      <c r="C58" s="11"/>
      <c r="E58" s="11"/>
      <c r="F58" s="11"/>
      <c r="G58" s="11"/>
      <c r="H58" s="11"/>
      <c r="I58" s="11"/>
      <c r="J58" s="11"/>
      <c r="K58" s="11"/>
    </row>
    <row r="59" spans="1:11" x14ac:dyDescent="0.25">
      <c r="A59" s="11"/>
      <c r="B59" s="11"/>
      <c r="C59" s="11"/>
      <c r="E59" s="11"/>
      <c r="F59" s="11"/>
      <c r="G59" s="11"/>
      <c r="H59" s="11"/>
      <c r="I59" s="11"/>
      <c r="J59" s="11"/>
      <c r="K59" s="11"/>
    </row>
    <row r="60" spans="1:11" x14ac:dyDescent="0.25">
      <c r="A60" s="11" t="s">
        <v>21</v>
      </c>
      <c r="B60" s="6">
        <f>K51</f>
        <v>23</v>
      </c>
      <c r="C60" s="12"/>
      <c r="E60" s="11"/>
      <c r="F60" s="13"/>
      <c r="G60" s="11"/>
      <c r="H60" s="11"/>
      <c r="I60" s="11"/>
      <c r="J60" s="11"/>
      <c r="K60" s="11"/>
    </row>
    <row r="61" spans="1:11" x14ac:dyDescent="0.25">
      <c r="A61" s="11" t="s">
        <v>22</v>
      </c>
      <c r="B61" s="4">
        <f>K49/B60</f>
        <v>294.04347826086956</v>
      </c>
      <c r="C61" s="14"/>
      <c r="E61" s="11"/>
      <c r="F61" s="11"/>
      <c r="G61" s="11"/>
      <c r="H61" s="11"/>
      <c r="I61" s="11"/>
      <c r="J61" s="11"/>
      <c r="K61" s="11"/>
    </row>
  </sheetData>
  <mergeCells count="3">
    <mergeCell ref="A3:K3"/>
    <mergeCell ref="A24:K24"/>
    <mergeCell ref="A45:K45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Tilldelning per år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Hoof</dc:creator>
  <cp:lastModifiedBy>Amanda Johansson</cp:lastModifiedBy>
  <cp:lastPrinted>2019-09-19T07:26:18Z</cp:lastPrinted>
  <dcterms:created xsi:type="dcterms:W3CDTF">2019-03-27T10:45:22Z</dcterms:created>
  <dcterms:modified xsi:type="dcterms:W3CDTF">2021-10-10T17:42:59Z</dcterms:modified>
</cp:coreProperties>
</file>